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240" yWindow="105" windowWidth="14805" windowHeight="8025"/>
  </bookViews>
  <sheets>
    <sheet name="Sheet1" sheetId="1" r:id="rId1"/>
    <sheet name="Sheet2" sheetId="2" r:id="rId2"/>
    <sheet name="Sheet3" sheetId="3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9" i="1"/>
  <c r="M29"/>
  <c r="N29"/>
  <c r="K28"/>
  <c r="I28"/>
  <c r="L30"/>
  <c r="M30"/>
  <c r="N30"/>
  <c r="O30"/>
  <c r="O29"/>
  <c r="L28"/>
  <c r="M28"/>
  <c r="N28"/>
  <c r="O28"/>
  <c r="L27"/>
  <c r="M27"/>
  <c r="N27"/>
  <c r="O27"/>
  <c r="L25"/>
  <c r="M25"/>
  <c r="N25"/>
  <c r="L24"/>
  <c r="M24"/>
  <c r="N24"/>
  <c r="L26"/>
  <c r="M26"/>
  <c r="N26"/>
  <c r="O26"/>
  <c r="O25"/>
  <c r="O24"/>
  <c r="L23"/>
  <c r="M23"/>
  <c r="N23"/>
  <c r="O23"/>
  <c r="L22"/>
  <c r="M22"/>
  <c r="N22"/>
  <c r="O22"/>
  <c r="L21"/>
  <c r="M21"/>
  <c r="N21"/>
  <c r="O21"/>
  <c r="L20"/>
  <c r="M20"/>
  <c r="N20"/>
  <c r="O20"/>
  <c r="L19"/>
  <c r="M19"/>
  <c r="N19"/>
  <c r="O19"/>
  <c r="L16"/>
  <c r="M16"/>
  <c r="N16"/>
  <c r="O16"/>
  <c r="L18"/>
  <c r="M18"/>
  <c r="N18"/>
  <c r="L17"/>
  <c r="M17"/>
  <c r="N17"/>
  <c r="O18"/>
  <c r="O17"/>
  <c r="L15"/>
  <c r="M15"/>
  <c r="N15"/>
  <c r="O15"/>
  <c r="L14"/>
  <c r="M14"/>
  <c r="N14"/>
  <c r="O14"/>
  <c r="L13"/>
  <c r="M13"/>
  <c r="N13"/>
  <c r="O13"/>
  <c r="L12"/>
  <c r="M12"/>
  <c r="N12"/>
  <c r="O12"/>
  <c r="L11"/>
  <c r="M11"/>
  <c r="N11"/>
  <c r="L10"/>
  <c r="M10"/>
  <c r="N10"/>
  <c r="L8"/>
  <c r="M8"/>
  <c r="N8"/>
  <c r="L7"/>
  <c r="M7"/>
  <c r="N7"/>
  <c r="L6"/>
  <c r="M6"/>
  <c r="N6"/>
  <c r="L5"/>
  <c r="M5"/>
  <c r="N5"/>
  <c r="L9"/>
  <c r="M9"/>
  <c r="N9"/>
  <c r="O10"/>
  <c r="O5"/>
  <c r="O9"/>
  <c r="O11"/>
  <c r="O8"/>
  <c r="O7"/>
  <c r="O6"/>
</calcChain>
</file>

<file path=xl/sharedStrings.xml><?xml version="1.0" encoding="utf-8"?>
<sst xmlns="http://schemas.openxmlformats.org/spreadsheetml/2006/main" count="135" uniqueCount="106">
  <si>
    <t>date meters read</t>
  </si>
  <si>
    <t>production</t>
  </si>
  <si>
    <t>10 (to the grid)</t>
  </si>
  <si>
    <t>4 (from the grid)</t>
  </si>
  <si>
    <t>owner identification</t>
  </si>
  <si>
    <t>stu</t>
  </si>
  <si>
    <t>Besnoff</t>
  </si>
  <si>
    <t>413-684-3950</t>
  </si>
  <si>
    <t>renew-able portion</t>
  </si>
  <si>
    <t>calculations</t>
  </si>
  <si>
    <t>Jan</t>
  </si>
  <si>
    <t>Marnie</t>
  </si>
  <si>
    <t>100% or more?</t>
  </si>
  <si>
    <t>meter readings (KWH)</t>
  </si>
  <si>
    <t>direct usage (KWH)</t>
  </si>
  <si>
    <t>total usage (KWH)</t>
  </si>
  <si>
    <t>413-684-3732</t>
  </si>
  <si>
    <t>Bradley</t>
  </si>
  <si>
    <t>Meyers</t>
  </si>
  <si>
    <t>phone</t>
  </si>
  <si>
    <t>email</t>
  </si>
  <si>
    <t>First Name</t>
  </si>
  <si>
    <t>Last Name</t>
  </si>
  <si>
    <t>street number</t>
  </si>
  <si>
    <t>North</t>
  </si>
  <si>
    <t>street, road, lane,</t>
  </si>
  <si>
    <t>Street</t>
  </si>
  <si>
    <t>stu@AlpineSolarHeat.com</t>
  </si>
  <si>
    <t>street name</t>
  </si>
  <si>
    <t>Performance of Grid-Tied Solar Electricity - Windsor, MA</t>
  </si>
  <si>
    <t>Town</t>
  </si>
  <si>
    <t>Office</t>
  </si>
  <si>
    <t>Route 9</t>
  </si>
  <si>
    <t>413-684-3463</t>
  </si>
  <si>
    <t>Hinsdale</t>
  </si>
  <si>
    <t>Road</t>
  </si>
  <si>
    <t>windalewoods@verizon.net</t>
  </si>
  <si>
    <t>janet.bradley2@gmail.com</t>
  </si>
  <si>
    <t>John</t>
  </si>
  <si>
    <t>Jones</t>
  </si>
  <si>
    <t>johnjmjones2@gmail.com</t>
  </si>
  <si>
    <t>Steve</t>
  </si>
  <si>
    <t>Kolis</t>
  </si>
  <si>
    <t>klsstev@aol.com</t>
  </si>
  <si>
    <t>413-684-2406; 413-329-3507</t>
  </si>
  <si>
    <t>Tony</t>
  </si>
  <si>
    <t>Gola</t>
  </si>
  <si>
    <t>Len</t>
  </si>
  <si>
    <t>Price</t>
  </si>
  <si>
    <t>Crane</t>
  </si>
  <si>
    <t>len1p@verizon.net via yahoo.com</t>
  </si>
  <si>
    <t>413-684-0199</t>
  </si>
  <si>
    <t>Joe</t>
  </si>
  <si>
    <t>Birchfield</t>
  </si>
  <si>
    <t>413-684-1189</t>
  </si>
  <si>
    <t>Shaw</t>
  </si>
  <si>
    <t>Jose.4104@verizon.net</t>
  </si>
  <si>
    <t>Sue</t>
  </si>
  <si>
    <t>Jacobs</t>
  </si>
  <si>
    <t>Worthington</t>
  </si>
  <si>
    <t>413-684-3191</t>
  </si>
  <si>
    <t>rmspj1@verizon.net</t>
  </si>
  <si>
    <t>Holly</t>
  </si>
  <si>
    <t>Higinbotham</t>
  </si>
  <si>
    <t>High St Hill</t>
  </si>
  <si>
    <t>Heather</t>
  </si>
  <si>
    <t>Cupo</t>
  </si>
  <si>
    <t>Hill Cemetary</t>
  </si>
  <si>
    <t>Scott</t>
  </si>
  <si>
    <t>Lee</t>
  </si>
  <si>
    <t>Windsor Bush</t>
  </si>
  <si>
    <t>Philip</t>
  </si>
  <si>
    <t>Gingras</t>
  </si>
  <si>
    <t>Janet</t>
  </si>
  <si>
    <t>Sadlo</t>
  </si>
  <si>
    <t xml:space="preserve">Jerry </t>
  </si>
  <si>
    <t>Rose</t>
  </si>
  <si>
    <t>brucetownend@verizon.net</t>
  </si>
  <si>
    <t>Townend</t>
  </si>
  <si>
    <t>Bruce</t>
  </si>
  <si>
    <t>popparick@aol.com</t>
  </si>
  <si>
    <t>Rick</t>
  </si>
  <si>
    <t>Wagner</t>
  </si>
  <si>
    <t>Windigo</t>
  </si>
  <si>
    <t>stephenphilbrick@verizon.net</t>
  </si>
  <si>
    <t>Stephen</t>
  </si>
  <si>
    <t>Philbrick</t>
  </si>
  <si>
    <t>David</t>
  </si>
  <si>
    <t>Zink</t>
  </si>
  <si>
    <t>Old Route 9</t>
  </si>
  <si>
    <t>davideo007@yahoo.com</t>
  </si>
  <si>
    <t>Ray</t>
  </si>
  <si>
    <t>Kerns</t>
  </si>
  <si>
    <t>Mark</t>
  </si>
  <si>
    <t>Hauge</t>
  </si>
  <si>
    <t>Douglas</t>
  </si>
  <si>
    <t>Walter</t>
  </si>
  <si>
    <t>Monahan</t>
  </si>
  <si>
    <t>Reed</t>
  </si>
  <si>
    <t>Fuller</t>
  </si>
  <si>
    <t>reedfuller@yahoo.com</t>
  </si>
  <si>
    <t>Dave</t>
  </si>
  <si>
    <t>Horton</t>
  </si>
  <si>
    <t>dkhorton1@hughes.net</t>
  </si>
  <si>
    <t>Rogers</t>
  </si>
  <si>
    <t>Flintstone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</si>
</sst>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0.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2" fillId="0" borderId="0" xfId="0" applyFont="1"/>
    <xf numFmtId="164" fontId="0" fillId="0" borderId="0" xfId="0" applyNumberFormat="1" applyAlignment="1">
      <alignment horizontal="center"/>
    </xf>
    <xf numFmtId="0" fontId="0" fillId="2" borderId="1" xfId="0" applyFill="1" applyBorder="1"/>
    <xf numFmtId="9" fontId="0" fillId="3" borderId="1" xfId="2" applyNumberFormat="1" applyFont="1" applyFill="1" applyBorder="1"/>
    <xf numFmtId="0" fontId="0" fillId="3" borderId="1" xfId="0" applyFill="1" applyBorder="1"/>
    <xf numFmtId="164" fontId="0" fillId="4" borderId="1" xfId="0" applyNumberFormat="1" applyFill="1" applyBorder="1" applyAlignment="1">
      <alignment horizontal="center"/>
    </xf>
    <xf numFmtId="165" fontId="0" fillId="4" borderId="1" xfId="1" applyNumberFormat="1" applyFont="1" applyFill="1" applyBorder="1"/>
    <xf numFmtId="0" fontId="0" fillId="2" borderId="1" xfId="0" applyFill="1" applyBorder="1" applyAlignment="1">
      <alignment horizontal="center"/>
    </xf>
    <xf numFmtId="165" fontId="0" fillId="4" borderId="4" xfId="1" applyNumberFormat="1" applyFont="1" applyFill="1" applyBorder="1"/>
    <xf numFmtId="166" fontId="0" fillId="3" borderId="1" xfId="2" applyNumberFormat="1" applyFont="1" applyFill="1" applyBorder="1"/>
    <xf numFmtId="0" fontId="0" fillId="0" borderId="0" xfId="0" applyAlignment="1">
      <alignment horizontal="center"/>
    </xf>
    <xf numFmtId="3" fontId="0" fillId="3" borderId="1" xfId="1" applyNumberFormat="1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5" fontId="0" fillId="4" borderId="6" xfId="1" applyNumberFormat="1" applyFont="1" applyFill="1" applyBorder="1"/>
    <xf numFmtId="3" fontId="0" fillId="3" borderId="6" xfId="1" applyNumberFormat="1" applyFont="1" applyFill="1" applyBorder="1"/>
    <xf numFmtId="9" fontId="0" fillId="3" borderId="6" xfId="2" applyNumberFormat="1" applyFont="1" applyFill="1" applyBorder="1"/>
    <xf numFmtId="0" fontId="0" fillId="3" borderId="6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164" fontId="0" fillId="4" borderId="5" xfId="0" applyNumberFormat="1" applyFont="1" applyFill="1" applyBorder="1" applyAlignment="1">
      <alignment horizontal="center" wrapText="1"/>
    </xf>
    <xf numFmtId="0" fontId="0" fillId="4" borderId="5" xfId="0" applyFont="1" applyFill="1" applyBorder="1"/>
    <xf numFmtId="0" fontId="0" fillId="4" borderId="5" xfId="0" applyFont="1" applyFill="1" applyBorder="1" applyAlignment="1">
      <alignment wrapText="1"/>
    </xf>
    <xf numFmtId="0" fontId="0" fillId="3" borderId="5" xfId="0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rucetownend@verizon.net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janet.bradley2@gmail.com" TargetMode="External"/><Relationship Id="rId7" Type="http://schemas.openxmlformats.org/officeDocument/2006/relationships/hyperlink" Target="mailto:brucetownend@verizon.net" TargetMode="External"/><Relationship Id="rId12" Type="http://schemas.openxmlformats.org/officeDocument/2006/relationships/hyperlink" Target="mailto:reedfuller@yahoo.com" TargetMode="External"/><Relationship Id="rId2" Type="http://schemas.openxmlformats.org/officeDocument/2006/relationships/hyperlink" Target="mailto:windalewoods@verizon.net" TargetMode="External"/><Relationship Id="rId1" Type="http://schemas.openxmlformats.org/officeDocument/2006/relationships/hyperlink" Target="mailto:stu@AlpineSolarHeat.com" TargetMode="External"/><Relationship Id="rId6" Type="http://schemas.openxmlformats.org/officeDocument/2006/relationships/hyperlink" Target="https://support.google.com/mail/answer/1311182?hl=en" TargetMode="External"/><Relationship Id="rId11" Type="http://schemas.openxmlformats.org/officeDocument/2006/relationships/hyperlink" Target="mailto:davideo007@yahoo.com" TargetMode="External"/><Relationship Id="rId5" Type="http://schemas.openxmlformats.org/officeDocument/2006/relationships/hyperlink" Target="mailto:klsstev@aol.com" TargetMode="External"/><Relationship Id="rId10" Type="http://schemas.openxmlformats.org/officeDocument/2006/relationships/hyperlink" Target="mailto:stephenphilbrick@verizon.net" TargetMode="External"/><Relationship Id="rId4" Type="http://schemas.openxmlformats.org/officeDocument/2006/relationships/hyperlink" Target="mailto:johnjmjones2@gmail.com" TargetMode="External"/><Relationship Id="rId9" Type="http://schemas.openxmlformats.org/officeDocument/2006/relationships/hyperlink" Target="mailto:popparick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Zeros="0" tabSelected="1" workbookViewId="0">
      <selection activeCell="Q5" sqref="Q5"/>
    </sheetView>
  </sheetViews>
  <sheetFormatPr defaultColWidth="8.85546875" defaultRowHeight="15"/>
  <cols>
    <col min="1" max="1" width="10.28515625" customWidth="1"/>
    <col min="2" max="2" width="11.85546875" customWidth="1"/>
    <col min="3" max="3" width="7.7109375" style="12" customWidth="1"/>
    <col min="4" max="4" width="13.85546875" customWidth="1"/>
    <col min="5" max="5" width="7" customWidth="1"/>
    <col min="6" max="6" width="27.5703125" customWidth="1"/>
    <col min="7" max="7" width="13" customWidth="1"/>
    <col min="8" max="8" width="8.42578125" style="3" customWidth="1"/>
    <col min="9" max="9" width="10.42578125" customWidth="1"/>
    <col min="10" max="10" width="8.85546875" customWidth="1"/>
    <col min="11" max="12" width="8" customWidth="1"/>
    <col min="14" max="14" width="7.85546875" customWidth="1"/>
    <col min="15" max="15" width="6.28515625" customWidth="1"/>
  </cols>
  <sheetData>
    <row r="1" spans="1:15">
      <c r="A1" s="2" t="s">
        <v>29</v>
      </c>
    </row>
    <row r="3" spans="1:15">
      <c r="A3" s="14" t="s">
        <v>4</v>
      </c>
      <c r="B3" s="15"/>
      <c r="C3" s="15"/>
      <c r="D3" s="15"/>
      <c r="E3" s="15"/>
      <c r="F3" s="15"/>
      <c r="G3" s="15"/>
      <c r="H3" s="16" t="s">
        <v>13</v>
      </c>
      <c r="I3" s="16"/>
      <c r="J3" s="16"/>
      <c r="K3" s="16"/>
      <c r="L3" s="17" t="s">
        <v>9</v>
      </c>
      <c r="M3" s="17"/>
      <c r="N3" s="17"/>
      <c r="O3" s="17"/>
    </row>
    <row r="4" spans="1:15" s="1" customFormat="1" ht="60.75" thickBot="1">
      <c r="A4" s="25" t="s">
        <v>21</v>
      </c>
      <c r="B4" s="25" t="s">
        <v>22</v>
      </c>
      <c r="C4" s="26" t="s">
        <v>23</v>
      </c>
      <c r="D4" s="25" t="s">
        <v>28</v>
      </c>
      <c r="E4" s="27" t="s">
        <v>25</v>
      </c>
      <c r="F4" s="25" t="s">
        <v>20</v>
      </c>
      <c r="G4" s="25" t="s">
        <v>19</v>
      </c>
      <c r="H4" s="28" t="s">
        <v>0</v>
      </c>
      <c r="I4" s="29" t="s">
        <v>1</v>
      </c>
      <c r="J4" s="30" t="s">
        <v>2</v>
      </c>
      <c r="K4" s="30" t="s">
        <v>3</v>
      </c>
      <c r="L4" s="31" t="s">
        <v>14</v>
      </c>
      <c r="M4" s="31" t="s">
        <v>15</v>
      </c>
      <c r="N4" s="31" t="s">
        <v>8</v>
      </c>
      <c r="O4" s="31" t="s">
        <v>12</v>
      </c>
    </row>
    <row r="5" spans="1:15">
      <c r="A5" s="18" t="s">
        <v>5</v>
      </c>
      <c r="B5" s="18" t="s">
        <v>6</v>
      </c>
      <c r="C5" s="19">
        <v>189</v>
      </c>
      <c r="D5" s="18" t="s">
        <v>24</v>
      </c>
      <c r="E5" s="18" t="s">
        <v>26</v>
      </c>
      <c r="F5" s="18" t="s">
        <v>27</v>
      </c>
      <c r="G5" s="18" t="s">
        <v>7</v>
      </c>
      <c r="H5" s="20">
        <v>43342</v>
      </c>
      <c r="I5" s="21">
        <v>18938</v>
      </c>
      <c r="J5" s="21">
        <v>13756</v>
      </c>
      <c r="K5" s="21">
        <v>3458</v>
      </c>
      <c r="L5" s="22">
        <f>I5-J5</f>
        <v>5182</v>
      </c>
      <c r="M5" s="22">
        <f>K5+L5</f>
        <v>8640</v>
      </c>
      <c r="N5" s="23">
        <f t="shared" ref="N5:N8" si="0">IFERROR((I5/M5), 0)</f>
        <v>2.1918981481481481</v>
      </c>
      <c r="O5" s="24" t="str">
        <f>IF(N5&gt;=1, "yes", "no")</f>
        <v>yes</v>
      </c>
    </row>
    <row r="6" spans="1:15">
      <c r="A6" s="4" t="s">
        <v>10</v>
      </c>
      <c r="B6" s="4" t="s">
        <v>17</v>
      </c>
      <c r="C6" s="9">
        <v>841</v>
      </c>
      <c r="D6" s="4" t="s">
        <v>32</v>
      </c>
      <c r="E6" s="4"/>
      <c r="F6" s="4" t="s">
        <v>37</v>
      </c>
      <c r="G6" s="4" t="s">
        <v>16</v>
      </c>
      <c r="H6" s="7">
        <v>43344</v>
      </c>
      <c r="I6" s="8">
        <v>57086</v>
      </c>
      <c r="J6" s="8">
        <v>42898</v>
      </c>
      <c r="K6" s="8">
        <v>35039</v>
      </c>
      <c r="L6" s="13">
        <f t="shared" ref="L6:L15" si="1">I6-J6</f>
        <v>14188</v>
      </c>
      <c r="M6" s="13">
        <f t="shared" ref="M6:M15" si="2">K6+L6</f>
        <v>49227</v>
      </c>
      <c r="N6" s="5">
        <f t="shared" si="0"/>
        <v>1.159648160562293</v>
      </c>
      <c r="O6" s="6" t="str">
        <f t="shared" ref="O6:O15" si="3">IF(N6&gt;=1, "yes", "no")</f>
        <v>yes</v>
      </c>
    </row>
    <row r="7" spans="1:15">
      <c r="A7" s="4" t="s">
        <v>11</v>
      </c>
      <c r="B7" s="4" t="s">
        <v>18</v>
      </c>
      <c r="C7" s="9">
        <v>152</v>
      </c>
      <c r="D7" s="4" t="s">
        <v>34</v>
      </c>
      <c r="E7" s="4" t="s">
        <v>35</v>
      </c>
      <c r="F7" s="4" t="s">
        <v>36</v>
      </c>
      <c r="G7" s="4" t="s">
        <v>33</v>
      </c>
      <c r="H7" s="7">
        <v>43353</v>
      </c>
      <c r="I7" s="8">
        <v>22474</v>
      </c>
      <c r="J7" s="8">
        <v>14568</v>
      </c>
      <c r="K7" s="8">
        <v>21554</v>
      </c>
      <c r="L7" s="13">
        <f t="shared" si="1"/>
        <v>7906</v>
      </c>
      <c r="M7" s="13">
        <f t="shared" si="2"/>
        <v>29460</v>
      </c>
      <c r="N7" s="5">
        <f t="shared" si="0"/>
        <v>0.76286490156143927</v>
      </c>
      <c r="O7" s="6" t="str">
        <f t="shared" si="3"/>
        <v>no</v>
      </c>
    </row>
    <row r="8" spans="1:15">
      <c r="A8" s="4" t="s">
        <v>30</v>
      </c>
      <c r="B8" s="4" t="s">
        <v>31</v>
      </c>
      <c r="C8" s="9">
        <v>1890</v>
      </c>
      <c r="D8" s="4" t="s">
        <v>32</v>
      </c>
      <c r="E8" s="4"/>
      <c r="F8" s="4"/>
      <c r="G8" s="4"/>
      <c r="H8" s="7">
        <v>43391</v>
      </c>
      <c r="I8" s="8">
        <v>11501</v>
      </c>
      <c r="J8" s="8">
        <v>9935</v>
      </c>
      <c r="K8" s="8">
        <v>1364</v>
      </c>
      <c r="L8" s="13">
        <f t="shared" si="1"/>
        <v>1566</v>
      </c>
      <c r="M8" s="13">
        <f t="shared" si="2"/>
        <v>2930</v>
      </c>
      <c r="N8" s="5">
        <f t="shared" si="0"/>
        <v>3.9252559726962457</v>
      </c>
      <c r="O8" s="6" t="str">
        <f t="shared" si="3"/>
        <v>yes</v>
      </c>
    </row>
    <row r="9" spans="1:15">
      <c r="A9" s="4" t="s">
        <v>38</v>
      </c>
      <c r="B9" s="4" t="s">
        <v>39</v>
      </c>
      <c r="C9" s="9">
        <v>200</v>
      </c>
      <c r="D9" s="4" t="s">
        <v>83</v>
      </c>
      <c r="E9" s="4" t="s">
        <v>35</v>
      </c>
      <c r="F9" s="4" t="s">
        <v>40</v>
      </c>
      <c r="G9" s="4"/>
      <c r="H9" s="7">
        <v>43530</v>
      </c>
      <c r="I9" s="8">
        <v>13718</v>
      </c>
      <c r="J9" s="8">
        <v>9555</v>
      </c>
      <c r="K9" s="8">
        <v>10413</v>
      </c>
      <c r="L9" s="13">
        <f t="shared" si="1"/>
        <v>4163</v>
      </c>
      <c r="M9" s="13">
        <f t="shared" si="2"/>
        <v>14576</v>
      </c>
      <c r="N9" s="5">
        <f>IFERROR((I9/M9), 0)</f>
        <v>0.94113611416026344</v>
      </c>
      <c r="O9" s="6" t="str">
        <f t="shared" si="3"/>
        <v>no</v>
      </c>
    </row>
    <row r="10" spans="1:15" ht="15" customHeight="1">
      <c r="A10" s="4" t="s">
        <v>41</v>
      </c>
      <c r="B10" s="4" t="s">
        <v>42</v>
      </c>
      <c r="C10" s="9">
        <v>1610</v>
      </c>
      <c r="D10" s="4" t="s">
        <v>32</v>
      </c>
      <c r="E10" s="4"/>
      <c r="F10" s="4" t="s">
        <v>43</v>
      </c>
      <c r="G10" s="4" t="s">
        <v>44</v>
      </c>
      <c r="H10" s="7">
        <v>43410</v>
      </c>
      <c r="I10" s="8">
        <v>18472</v>
      </c>
      <c r="J10" s="8">
        <v>14957</v>
      </c>
      <c r="K10" s="8">
        <v>10098</v>
      </c>
      <c r="L10" s="13">
        <f t="shared" si="1"/>
        <v>3515</v>
      </c>
      <c r="M10" s="13">
        <f t="shared" si="2"/>
        <v>13613</v>
      </c>
      <c r="N10" s="5">
        <f t="shared" ref="N10:N15" si="4">IFERROR((I10/M10), 0)</f>
        <v>1.3569382208183354</v>
      </c>
      <c r="O10" s="6" t="str">
        <f t="shared" si="3"/>
        <v>yes</v>
      </c>
    </row>
    <row r="11" spans="1:15">
      <c r="A11" s="4" t="s">
        <v>45</v>
      </c>
      <c r="B11" s="4" t="s">
        <v>46</v>
      </c>
      <c r="C11" s="9">
        <v>180</v>
      </c>
      <c r="D11" s="4" t="s">
        <v>24</v>
      </c>
      <c r="E11" s="4" t="s">
        <v>26</v>
      </c>
      <c r="F11" s="4"/>
      <c r="G11" s="4"/>
      <c r="H11" s="7">
        <v>43424</v>
      </c>
      <c r="I11" s="8">
        <v>15323</v>
      </c>
      <c r="J11" s="8">
        <v>13113</v>
      </c>
      <c r="K11" s="8">
        <v>3942</v>
      </c>
      <c r="L11" s="13">
        <f t="shared" si="1"/>
        <v>2210</v>
      </c>
      <c r="M11" s="13">
        <f t="shared" si="2"/>
        <v>6152</v>
      </c>
      <c r="N11" s="5">
        <f t="shared" si="4"/>
        <v>2.4907347204161248</v>
      </c>
      <c r="O11" s="6" t="str">
        <f t="shared" si="3"/>
        <v>yes</v>
      </c>
    </row>
    <row r="12" spans="1:15">
      <c r="A12" s="4" t="s">
        <v>47</v>
      </c>
      <c r="B12" s="4" t="s">
        <v>48</v>
      </c>
      <c r="C12" s="9">
        <v>134</v>
      </c>
      <c r="D12" s="4" t="s">
        <v>49</v>
      </c>
      <c r="E12" s="4" t="s">
        <v>35</v>
      </c>
      <c r="F12" s="4" t="s">
        <v>50</v>
      </c>
      <c r="G12" s="4" t="s">
        <v>51</v>
      </c>
      <c r="H12" s="7">
        <v>43438</v>
      </c>
      <c r="I12" s="8">
        <v>8178</v>
      </c>
      <c r="J12" s="8">
        <v>5208</v>
      </c>
      <c r="K12" s="8">
        <v>31474</v>
      </c>
      <c r="L12" s="13">
        <f t="shared" si="1"/>
        <v>2970</v>
      </c>
      <c r="M12" s="13">
        <f t="shared" si="2"/>
        <v>34444</v>
      </c>
      <c r="N12" s="5">
        <f t="shared" si="4"/>
        <v>0.23742887004993612</v>
      </c>
      <c r="O12" s="6" t="str">
        <f t="shared" si="3"/>
        <v>no</v>
      </c>
    </row>
    <row r="13" spans="1:15">
      <c r="A13" s="4" t="s">
        <v>52</v>
      </c>
      <c r="B13" s="4" t="s">
        <v>53</v>
      </c>
      <c r="C13" s="9">
        <v>1044</v>
      </c>
      <c r="D13" s="4" t="s">
        <v>55</v>
      </c>
      <c r="E13" s="4" t="s">
        <v>35</v>
      </c>
      <c r="F13" s="4" t="s">
        <v>56</v>
      </c>
      <c r="G13" s="9" t="s">
        <v>54</v>
      </c>
      <c r="H13" s="7">
        <v>43435</v>
      </c>
      <c r="I13" s="8">
        <v>421</v>
      </c>
      <c r="J13" s="8">
        <v>197</v>
      </c>
      <c r="K13" s="8">
        <v>886</v>
      </c>
      <c r="L13" s="13">
        <f t="shared" si="1"/>
        <v>224</v>
      </c>
      <c r="M13" s="13">
        <f t="shared" si="2"/>
        <v>1110</v>
      </c>
      <c r="N13" s="5">
        <f t="shared" si="4"/>
        <v>0.37927927927927929</v>
      </c>
      <c r="O13" s="6" t="str">
        <f t="shared" si="3"/>
        <v>no</v>
      </c>
    </row>
    <row r="14" spans="1:15">
      <c r="A14" s="4" t="s">
        <v>57</v>
      </c>
      <c r="B14" s="4" t="s">
        <v>58</v>
      </c>
      <c r="C14" s="9">
        <v>565</v>
      </c>
      <c r="D14" s="4" t="s">
        <v>59</v>
      </c>
      <c r="E14" s="4" t="s">
        <v>35</v>
      </c>
      <c r="F14" s="4" t="s">
        <v>61</v>
      </c>
      <c r="G14" s="4" t="s">
        <v>60</v>
      </c>
      <c r="H14" s="7">
        <v>43448</v>
      </c>
      <c r="I14" s="8">
        <v>10257</v>
      </c>
      <c r="J14" s="8">
        <v>7768</v>
      </c>
      <c r="K14" s="8">
        <v>6002</v>
      </c>
      <c r="L14" s="13">
        <f t="shared" si="1"/>
        <v>2489</v>
      </c>
      <c r="M14" s="13">
        <f t="shared" si="2"/>
        <v>8491</v>
      </c>
      <c r="N14" s="5">
        <f t="shared" si="4"/>
        <v>1.2079849252149335</v>
      </c>
      <c r="O14" s="6" t="str">
        <f t="shared" si="3"/>
        <v>yes</v>
      </c>
    </row>
    <row r="15" spans="1:15">
      <c r="A15" s="4" t="s">
        <v>62</v>
      </c>
      <c r="B15" s="4" t="s">
        <v>63</v>
      </c>
      <c r="C15" s="9">
        <v>300</v>
      </c>
      <c r="D15" s="4" t="s">
        <v>64</v>
      </c>
      <c r="E15" s="4"/>
      <c r="F15" s="4"/>
      <c r="G15" s="4"/>
      <c r="H15" s="7">
        <v>43513</v>
      </c>
      <c r="I15" s="8">
        <v>24431</v>
      </c>
      <c r="J15" s="8">
        <v>16562</v>
      </c>
      <c r="K15" s="8">
        <v>14178</v>
      </c>
      <c r="L15" s="13">
        <f t="shared" si="1"/>
        <v>7869</v>
      </c>
      <c r="M15" s="13">
        <f t="shared" si="2"/>
        <v>22047</v>
      </c>
      <c r="N15" s="5">
        <f t="shared" si="4"/>
        <v>1.1081326257540709</v>
      </c>
      <c r="O15" s="6" t="str">
        <f t="shared" si="3"/>
        <v>yes</v>
      </c>
    </row>
    <row r="16" spans="1:15">
      <c r="A16" s="4" t="s">
        <v>65</v>
      </c>
      <c r="B16" s="4" t="s">
        <v>66</v>
      </c>
      <c r="C16" s="9">
        <v>930</v>
      </c>
      <c r="D16" s="4" t="s">
        <v>70</v>
      </c>
      <c r="E16" s="4" t="s">
        <v>35</v>
      </c>
      <c r="F16" s="4"/>
      <c r="G16" s="4"/>
      <c r="H16" s="7">
        <v>43513</v>
      </c>
      <c r="I16" s="10">
        <v>8568</v>
      </c>
      <c r="J16" s="10">
        <v>6690</v>
      </c>
      <c r="K16" s="10">
        <v>6723</v>
      </c>
      <c r="L16" s="13">
        <f t="shared" ref="L16" si="5">I16-J16</f>
        <v>1878</v>
      </c>
      <c r="M16" s="13">
        <f t="shared" ref="M16" si="6">K16+L16</f>
        <v>8601</v>
      </c>
      <c r="N16" s="11">
        <f t="shared" ref="N16" si="7">IFERROR((I16/M16), 0)</f>
        <v>0.9961632368329264</v>
      </c>
      <c r="O16" s="6" t="str">
        <f t="shared" ref="O16" si="8">IF(N16&gt;=1, "yes", "no")</f>
        <v>no</v>
      </c>
    </row>
    <row r="17" spans="1:15">
      <c r="A17" s="4" t="s">
        <v>68</v>
      </c>
      <c r="B17" s="4" t="s">
        <v>69</v>
      </c>
      <c r="C17" s="9">
        <v>140</v>
      </c>
      <c r="D17" s="4" t="s">
        <v>67</v>
      </c>
      <c r="E17" s="4" t="s">
        <v>35</v>
      </c>
      <c r="F17" s="4"/>
      <c r="G17" s="4"/>
      <c r="H17" s="7">
        <v>43513</v>
      </c>
      <c r="I17" s="8">
        <v>24260</v>
      </c>
      <c r="J17" s="8">
        <v>20324</v>
      </c>
      <c r="K17" s="8">
        <v>17703</v>
      </c>
      <c r="L17" s="13">
        <f t="shared" ref="L17:L19" si="9">I17-J17</f>
        <v>3936</v>
      </c>
      <c r="M17" s="13">
        <f t="shared" ref="M17:M19" si="10">K17+L17</f>
        <v>21639</v>
      </c>
      <c r="N17" s="5">
        <f t="shared" ref="N17:N19" si="11">IFERROR((I17/M17), 0)</f>
        <v>1.121123896668053</v>
      </c>
      <c r="O17" s="6" t="str">
        <f t="shared" ref="O17:O19" si="12">IF(N17&gt;=1, "yes", "no")</f>
        <v>yes</v>
      </c>
    </row>
    <row r="18" spans="1:15">
      <c r="A18" s="4" t="s">
        <v>71</v>
      </c>
      <c r="B18" s="4" t="s">
        <v>72</v>
      </c>
      <c r="C18" s="9">
        <v>619</v>
      </c>
      <c r="D18" s="4" t="s">
        <v>24</v>
      </c>
      <c r="E18" s="4" t="s">
        <v>26</v>
      </c>
      <c r="F18" s="4"/>
      <c r="G18" s="4"/>
      <c r="H18" s="7">
        <v>43513</v>
      </c>
      <c r="I18" s="8">
        <v>8816</v>
      </c>
      <c r="J18" s="8">
        <v>14196</v>
      </c>
      <c r="K18" s="8">
        <v>16469</v>
      </c>
      <c r="L18" s="13">
        <f t="shared" si="9"/>
        <v>-5380</v>
      </c>
      <c r="M18" s="13">
        <f t="shared" si="10"/>
        <v>11089</v>
      </c>
      <c r="N18" s="5">
        <f t="shared" si="11"/>
        <v>0.7950220939669943</v>
      </c>
      <c r="O18" s="6" t="str">
        <f t="shared" si="12"/>
        <v>no</v>
      </c>
    </row>
    <row r="19" spans="1:15">
      <c r="A19" s="4" t="s">
        <v>73</v>
      </c>
      <c r="B19" s="4" t="s">
        <v>74</v>
      </c>
      <c r="C19" s="9">
        <v>812</v>
      </c>
      <c r="D19" s="4" t="s">
        <v>64</v>
      </c>
      <c r="E19" s="4"/>
      <c r="F19" s="4"/>
      <c r="G19" s="4"/>
      <c r="H19" s="7">
        <v>43513</v>
      </c>
      <c r="I19" s="8">
        <v>13650</v>
      </c>
      <c r="J19" s="8">
        <v>9199</v>
      </c>
      <c r="K19" s="8">
        <v>11999</v>
      </c>
      <c r="L19" s="13">
        <f t="shared" si="9"/>
        <v>4451</v>
      </c>
      <c r="M19" s="13">
        <f t="shared" si="10"/>
        <v>16450</v>
      </c>
      <c r="N19" s="5">
        <f t="shared" si="11"/>
        <v>0.82978723404255317</v>
      </c>
      <c r="O19" s="6" t="str">
        <f t="shared" si="12"/>
        <v>no</v>
      </c>
    </row>
    <row r="20" spans="1:15">
      <c r="A20" s="4" t="s">
        <v>75</v>
      </c>
      <c r="B20" s="4" t="s">
        <v>76</v>
      </c>
      <c r="C20" s="9">
        <v>829</v>
      </c>
      <c r="D20" s="4" t="s">
        <v>64</v>
      </c>
      <c r="E20" s="4"/>
      <c r="F20" s="4"/>
      <c r="G20" s="4"/>
      <c r="H20" s="7">
        <v>43514</v>
      </c>
      <c r="I20" s="8">
        <v>7901</v>
      </c>
      <c r="J20" s="8">
        <v>5118</v>
      </c>
      <c r="K20" s="8">
        <v>7901</v>
      </c>
      <c r="L20" s="13">
        <f t="shared" ref="L20:L23" si="13">I20-J20</f>
        <v>2783</v>
      </c>
      <c r="M20" s="13">
        <f t="shared" ref="M20:M23" si="14">K20+L20</f>
        <v>10684</v>
      </c>
      <c r="N20" s="5">
        <f t="shared" ref="N20:N25" si="15">IFERROR((I20/M20), 0)</f>
        <v>0.73951703481842002</v>
      </c>
      <c r="O20" s="6" t="str">
        <f t="shared" ref="O20:O25" si="16">IF(N20&gt;=1, "yes", "no")</f>
        <v>no</v>
      </c>
    </row>
    <row r="21" spans="1:15">
      <c r="A21" s="4" t="s">
        <v>79</v>
      </c>
      <c r="B21" s="4" t="s">
        <v>78</v>
      </c>
      <c r="C21" s="9">
        <v>123</v>
      </c>
      <c r="D21" s="4" t="s">
        <v>49</v>
      </c>
      <c r="E21" s="4" t="s">
        <v>35</v>
      </c>
      <c r="F21" s="4" t="s">
        <v>77</v>
      </c>
      <c r="G21" s="4"/>
      <c r="H21" s="7">
        <v>43517</v>
      </c>
      <c r="I21" s="8">
        <v>12530</v>
      </c>
      <c r="J21" s="8">
        <v>10561</v>
      </c>
      <c r="K21" s="8">
        <v>9247</v>
      </c>
      <c r="L21" s="13">
        <f t="shared" si="13"/>
        <v>1969</v>
      </c>
      <c r="M21" s="13">
        <f t="shared" si="14"/>
        <v>11216</v>
      </c>
      <c r="N21" s="5">
        <f t="shared" si="15"/>
        <v>1.1171540656205421</v>
      </c>
      <c r="O21" s="6" t="str">
        <f t="shared" si="16"/>
        <v>yes</v>
      </c>
    </row>
    <row r="22" spans="1:15">
      <c r="A22" s="4" t="s">
        <v>85</v>
      </c>
      <c r="B22" s="4" t="s">
        <v>86</v>
      </c>
      <c r="C22" s="9">
        <v>34</v>
      </c>
      <c r="D22" s="4" t="s">
        <v>55</v>
      </c>
      <c r="E22" s="4" t="s">
        <v>35</v>
      </c>
      <c r="F22" s="4" t="s">
        <v>84</v>
      </c>
      <c r="G22" s="4"/>
      <c r="H22" s="7">
        <v>43518</v>
      </c>
      <c r="I22" s="8">
        <v>15066</v>
      </c>
      <c r="J22" s="8">
        <v>11851</v>
      </c>
      <c r="K22" s="8">
        <v>8000</v>
      </c>
      <c r="L22" s="13">
        <f t="shared" si="13"/>
        <v>3215</v>
      </c>
      <c r="M22" s="13">
        <f t="shared" si="14"/>
        <v>11215</v>
      </c>
      <c r="N22" s="5">
        <f t="shared" si="15"/>
        <v>1.3433794025858226</v>
      </c>
      <c r="O22" s="6" t="str">
        <f t="shared" si="16"/>
        <v>yes</v>
      </c>
    </row>
    <row r="23" spans="1:15">
      <c r="A23" s="4" t="s">
        <v>87</v>
      </c>
      <c r="B23" s="4" t="s">
        <v>88</v>
      </c>
      <c r="C23" s="9">
        <v>1273</v>
      </c>
      <c r="D23" s="4" t="s">
        <v>89</v>
      </c>
      <c r="E23" s="4"/>
      <c r="F23" s="4" t="s">
        <v>90</v>
      </c>
      <c r="G23" s="4"/>
      <c r="H23" s="7">
        <v>43518</v>
      </c>
      <c r="I23" s="8">
        <v>5598</v>
      </c>
      <c r="J23" s="8">
        <v>3800</v>
      </c>
      <c r="K23" s="8">
        <v>5331</v>
      </c>
      <c r="L23" s="13">
        <f t="shared" si="13"/>
        <v>1798</v>
      </c>
      <c r="M23" s="13">
        <f t="shared" si="14"/>
        <v>7129</v>
      </c>
      <c r="N23" s="5">
        <f t="shared" si="15"/>
        <v>0.78524337214195539</v>
      </c>
      <c r="O23" s="6" t="str">
        <f t="shared" si="16"/>
        <v>no</v>
      </c>
    </row>
    <row r="24" spans="1:15">
      <c r="A24" s="4" t="s">
        <v>91</v>
      </c>
      <c r="B24" s="4" t="s">
        <v>92</v>
      </c>
      <c r="C24" s="9">
        <v>162</v>
      </c>
      <c r="D24" s="4" t="s">
        <v>64</v>
      </c>
      <c r="E24" s="4"/>
      <c r="F24" s="4"/>
      <c r="G24" s="4"/>
      <c r="H24" s="7">
        <v>43520</v>
      </c>
      <c r="I24" s="8">
        <v>9740</v>
      </c>
      <c r="J24" s="8">
        <v>7142</v>
      </c>
      <c r="K24" s="8">
        <v>8039</v>
      </c>
      <c r="L24" s="13">
        <f t="shared" ref="L24:L25" si="17">I24-J24</f>
        <v>2598</v>
      </c>
      <c r="M24" s="13">
        <f t="shared" ref="M24:M25" si="18">K24+L24</f>
        <v>10637</v>
      </c>
      <c r="N24" s="5">
        <f t="shared" si="15"/>
        <v>0.91567171194885777</v>
      </c>
      <c r="O24" s="6" t="str">
        <f t="shared" si="16"/>
        <v>no</v>
      </c>
    </row>
    <row r="25" spans="1:15">
      <c r="A25" s="4" t="s">
        <v>93</v>
      </c>
      <c r="B25" s="4" t="s">
        <v>94</v>
      </c>
      <c r="C25" s="9">
        <v>1470</v>
      </c>
      <c r="D25" s="4" t="s">
        <v>24</v>
      </c>
      <c r="E25" s="4" t="s">
        <v>26</v>
      </c>
      <c r="F25" s="4"/>
      <c r="G25" s="4"/>
      <c r="H25" s="7">
        <v>43521</v>
      </c>
      <c r="I25" s="8">
        <v>7102</v>
      </c>
      <c r="J25" s="8">
        <v>5412</v>
      </c>
      <c r="K25" s="8">
        <v>7949</v>
      </c>
      <c r="L25" s="13">
        <f t="shared" si="17"/>
        <v>1690</v>
      </c>
      <c r="M25" s="13">
        <f t="shared" si="18"/>
        <v>9639</v>
      </c>
      <c r="N25" s="5">
        <f t="shared" si="15"/>
        <v>0.73679842307293286</v>
      </c>
      <c r="O25" s="6" t="str">
        <f t="shared" si="16"/>
        <v>no</v>
      </c>
    </row>
    <row r="26" spans="1:15">
      <c r="A26" s="4" t="s">
        <v>95</v>
      </c>
      <c r="B26" s="4" t="s">
        <v>96</v>
      </c>
      <c r="C26" s="9">
        <v>35</v>
      </c>
      <c r="D26" s="4" t="s">
        <v>97</v>
      </c>
      <c r="E26" s="4" t="s">
        <v>35</v>
      </c>
      <c r="F26" s="4"/>
      <c r="G26" s="4"/>
      <c r="H26" s="7">
        <v>43525</v>
      </c>
      <c r="I26" s="8">
        <v>8130</v>
      </c>
      <c r="J26" s="8">
        <v>6243</v>
      </c>
      <c r="K26" s="8">
        <v>5630</v>
      </c>
      <c r="L26" s="13">
        <f>I26-J26</f>
        <v>1887</v>
      </c>
      <c r="M26" s="13">
        <f>K26+L26</f>
        <v>7517</v>
      </c>
      <c r="N26" s="5">
        <f>IFERROR((I26/M26), 0)</f>
        <v>1.0815484900891312</v>
      </c>
      <c r="O26" s="6" t="str">
        <f>IF(N26&gt;=1, "yes", "no")</f>
        <v>yes</v>
      </c>
    </row>
    <row r="27" spans="1:15">
      <c r="A27" s="4" t="s">
        <v>98</v>
      </c>
      <c r="B27" s="4" t="s">
        <v>99</v>
      </c>
      <c r="C27" s="9">
        <v>599</v>
      </c>
      <c r="D27" s="4" t="s">
        <v>24</v>
      </c>
      <c r="E27" s="4" t="s">
        <v>26</v>
      </c>
      <c r="F27" s="4" t="s">
        <v>100</v>
      </c>
      <c r="G27" s="4"/>
      <c r="H27" s="7">
        <v>43527</v>
      </c>
      <c r="I27" s="8">
        <v>5489</v>
      </c>
      <c r="J27" s="8">
        <v>4207</v>
      </c>
      <c r="K27" s="8">
        <v>5564</v>
      </c>
      <c r="L27" s="13">
        <f t="shared" ref="L27:L30" si="19">I27-J27</f>
        <v>1282</v>
      </c>
      <c r="M27" s="13">
        <f t="shared" ref="M27:M30" si="20">K27+L27</f>
        <v>6846</v>
      </c>
      <c r="N27" s="5">
        <f t="shared" ref="N27:N30" si="21">IFERROR((I27/M27), 0)</f>
        <v>0.80178206251825879</v>
      </c>
      <c r="O27" s="6" t="str">
        <f t="shared" ref="O27:O30" si="22">IF(N27&gt;=1, "yes", "no")</f>
        <v>no</v>
      </c>
    </row>
    <row r="28" spans="1:15">
      <c r="A28" s="4" t="s">
        <v>101</v>
      </c>
      <c r="B28" s="4" t="s">
        <v>102</v>
      </c>
      <c r="C28" s="9">
        <v>201</v>
      </c>
      <c r="D28" s="4" t="s">
        <v>32</v>
      </c>
      <c r="E28" s="4"/>
      <c r="F28" s="4" t="s">
        <v>103</v>
      </c>
      <c r="G28" s="4"/>
      <c r="H28" s="7">
        <v>43528</v>
      </c>
      <c r="I28" s="8">
        <f>618+3110</f>
        <v>3728</v>
      </c>
      <c r="J28" s="8">
        <v>3441</v>
      </c>
      <c r="K28" s="8">
        <f>774+19420</f>
        <v>20194</v>
      </c>
      <c r="L28" s="13">
        <f t="shared" si="19"/>
        <v>287</v>
      </c>
      <c r="M28" s="13">
        <f t="shared" si="20"/>
        <v>20481</v>
      </c>
      <c r="N28" s="5">
        <f t="shared" si="21"/>
        <v>0.18202236218934623</v>
      </c>
      <c r="O28" s="6" t="str">
        <f t="shared" si="22"/>
        <v>no</v>
      </c>
    </row>
    <row r="29" spans="1:15">
      <c r="A29" s="4" t="s">
        <v>81</v>
      </c>
      <c r="B29" s="4" t="s">
        <v>82</v>
      </c>
      <c r="C29" s="9">
        <v>105</v>
      </c>
      <c r="D29" s="4" t="s">
        <v>83</v>
      </c>
      <c r="E29" s="4" t="s">
        <v>35</v>
      </c>
      <c r="F29" s="4" t="s">
        <v>80</v>
      </c>
      <c r="G29" s="4"/>
      <c r="H29" s="7">
        <v>43518</v>
      </c>
      <c r="I29" s="8">
        <v>10000</v>
      </c>
      <c r="J29" s="8">
        <v>7588</v>
      </c>
      <c r="K29" s="8">
        <v>5976</v>
      </c>
      <c r="L29" s="13">
        <f t="shared" ref="L29" si="23">I29-J29</f>
        <v>2412</v>
      </c>
      <c r="M29" s="13">
        <f t="shared" ref="M29" si="24">K29+L29</f>
        <v>8388</v>
      </c>
      <c r="N29" s="5">
        <f t="shared" ref="N29" si="25">IFERROR((I29/M29), 0)</f>
        <v>1.1921793037672865</v>
      </c>
      <c r="O29" s="6" t="str">
        <f t="shared" si="22"/>
        <v>yes</v>
      </c>
    </row>
    <row r="30" spans="1:15">
      <c r="A30" s="4" t="s">
        <v>68</v>
      </c>
      <c r="B30" s="4" t="s">
        <v>104</v>
      </c>
      <c r="C30" s="9">
        <v>254</v>
      </c>
      <c r="D30" s="4" t="s">
        <v>105</v>
      </c>
      <c r="E30" s="4" t="s">
        <v>35</v>
      </c>
      <c r="F30" s="4"/>
      <c r="G30" s="4"/>
      <c r="H30" s="7">
        <v>43542</v>
      </c>
      <c r="I30" s="8">
        <v>39680</v>
      </c>
      <c r="J30" s="8">
        <v>26128</v>
      </c>
      <c r="K30" s="8">
        <v>33128</v>
      </c>
      <c r="L30" s="13">
        <f t="shared" si="19"/>
        <v>13552</v>
      </c>
      <c r="M30" s="13">
        <f t="shared" si="20"/>
        <v>46680</v>
      </c>
      <c r="N30" s="5">
        <f t="shared" si="21"/>
        <v>0.85004284490145676</v>
      </c>
      <c r="O30" s="6" t="str">
        <f t="shared" si="22"/>
        <v>no</v>
      </c>
    </row>
  </sheetData>
  <mergeCells count="3">
    <mergeCell ref="A3:G3"/>
    <mergeCell ref="H3:K3"/>
    <mergeCell ref="L3:O3"/>
  </mergeCells>
  <hyperlinks>
    <hyperlink ref="F5" r:id="rId1"/>
    <hyperlink ref="F7" r:id="rId2"/>
    <hyperlink ref="F6" r:id="rId3"/>
    <hyperlink ref="F9" r:id="rId4" display="mailto:johnjmjones2@gmail.com"/>
    <hyperlink ref="F10" r:id="rId5"/>
    <hyperlink ref="F12" r:id="rId6" display="https://support.google.com/mail/answer/1311182?hl=en"/>
    <hyperlink ref="B21" r:id="rId7" display="mailto:brucetownend@verizon.net"/>
    <hyperlink ref="F21" r:id="rId8"/>
    <hyperlink ref="F29" r:id="rId9" display="mailto:popparick@aol.com"/>
    <hyperlink ref="F22" r:id="rId10" display="mailto:stephenphilbrick@verizon.net"/>
    <hyperlink ref="F23" r:id="rId11" display="mailto:davideo007@yahoo.com"/>
    <hyperlink ref="F27" r:id="rId12" display="mailto:reedfuller@yahoo.com"/>
  </hyperlinks>
  <pageMargins left="0.7" right="0.7" top="0.75" bottom="0.75" header="0.3" footer="0.3"/>
  <pageSetup orientation="portrait" horizontalDpi="0" verticalDpi="0" r:id="rId1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2019-03-19T00:04:49Z</dcterms:modified>
</cp:coreProperties>
</file>